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ma.tay\Desktop\Documents\faaliyet raporu\2020\"/>
    </mc:Choice>
  </mc:AlternateContent>
  <bookViews>
    <workbookView xWindow="480" yWindow="48" windowWidth="22056" windowHeight="9552"/>
  </bookViews>
  <sheets>
    <sheet name="Sayfa1" sheetId="1" r:id="rId1"/>
    <sheet name="Sayfa2" sheetId="2" r:id="rId2"/>
    <sheet name="Sayfa3" sheetId="3" r:id="rId3"/>
  </sheets>
  <calcPr calcId="162913"/>
</workbook>
</file>

<file path=xl/calcChain.xml><?xml version="1.0" encoding="utf-8"?>
<calcChain xmlns="http://schemas.openxmlformats.org/spreadsheetml/2006/main">
  <c r="E22" i="1" l="1"/>
  <c r="E12" i="1"/>
  <c r="E21" i="1" l="1"/>
  <c r="E20" i="1" s="1"/>
  <c r="G35" i="1"/>
  <c r="E34" i="1"/>
  <c r="C34" i="1"/>
  <c r="G33" i="1"/>
  <c r="E32" i="1"/>
  <c r="C32" i="1"/>
  <c r="G31" i="1"/>
  <c r="E30" i="1"/>
  <c r="C30" i="1"/>
  <c r="G28" i="1"/>
  <c r="G27" i="1"/>
  <c r="C26" i="1"/>
  <c r="G26" i="1" s="1"/>
  <c r="G25" i="1"/>
  <c r="G24" i="1"/>
  <c r="G23" i="1"/>
  <c r="C22" i="1"/>
  <c r="G22" i="1" s="1"/>
  <c r="G15" i="1"/>
  <c r="G14" i="1"/>
  <c r="E13" i="1"/>
  <c r="C13" i="1"/>
  <c r="G12" i="1"/>
  <c r="G11" i="1"/>
  <c r="E10" i="1"/>
  <c r="C10" i="1"/>
  <c r="G9" i="1"/>
  <c r="G8" i="1"/>
  <c r="G7" i="1"/>
  <c r="E6" i="1"/>
  <c r="C6" i="1"/>
  <c r="G5" i="1"/>
  <c r="G10" i="1" l="1"/>
  <c r="C4" i="1"/>
  <c r="G32" i="1"/>
  <c r="C21" i="1"/>
  <c r="C20" i="1" s="1"/>
  <c r="G20" i="1" s="1"/>
  <c r="G34" i="1"/>
  <c r="C29" i="1"/>
  <c r="G13" i="1"/>
  <c r="E29" i="1"/>
  <c r="E19" i="1" s="1"/>
  <c r="E4" i="1"/>
  <c r="G4" i="1" s="1"/>
  <c r="G30" i="1"/>
  <c r="G6" i="1"/>
  <c r="G21" i="1" l="1"/>
  <c r="C19" i="1"/>
  <c r="G19" i="1" s="1"/>
  <c r="G29" i="1"/>
</calcChain>
</file>

<file path=xl/sharedStrings.xml><?xml version="1.0" encoding="utf-8"?>
<sst xmlns="http://schemas.openxmlformats.org/spreadsheetml/2006/main" count="40" uniqueCount="38">
  <si>
    <t>Bütçe Başlığı</t>
  </si>
  <si>
    <t>2020 Bütçe Gelirleri Tahmini</t>
  </si>
  <si>
    <t>Gerçekleşme Oranı</t>
  </si>
  <si>
    <t>Bütçe Gelirleri Toplamı</t>
  </si>
  <si>
    <t>01-Merkezi Bütçeden Aktarılan Pay</t>
  </si>
  <si>
    <t>İl Özel İdareleri, Belediye Ve Ticaret Odalarından Aktarılan Pay</t>
  </si>
  <si>
    <t>02-İl Özel İdarelerinden Aktarılan Pay</t>
  </si>
  <si>
    <t>03-Belediyelerden Aktarılan Paylar</t>
  </si>
  <si>
    <t>04-San. Ve Tic. Odalarından Aktarılan Pay.</t>
  </si>
  <si>
    <t>06-Faaliyet Gelirleri*</t>
  </si>
  <si>
    <t>06-02- Faiz Gelirleri</t>
  </si>
  <si>
    <t>06-09- Diğer Gelirler</t>
  </si>
  <si>
    <t>08-Bir Önceki Yıldan Devreden</t>
  </si>
  <si>
    <t>08.01-Önceki Yıllardan Devreden Gelirler (Nakit)</t>
  </si>
  <si>
    <t>08.02-Önceki Yıllardan Devreden Gelirler (Alacak)</t>
  </si>
  <si>
    <t>09-Çeşitli İadeler</t>
  </si>
  <si>
    <t>2020 Başlangıç 
Ödeneği</t>
  </si>
  <si>
    <t>Bütçe Giderleri Toplamı</t>
  </si>
  <si>
    <t>01-Genel Hizmetler</t>
  </si>
  <si>
    <t>01.01-Genel Yönetim Giderleri</t>
  </si>
  <si>
    <t>01.01.01-Personel Giderleri</t>
  </si>
  <si>
    <t>01.01.02-Mal Ve Hizmet Alım Giderleri</t>
  </si>
  <si>
    <t>09-Yedek Ödenekler</t>
  </si>
  <si>
    <t>01.02-İzleme Değerlendirme Ve Koordinasyon Hiz.</t>
  </si>
  <si>
    <t>01.03-Plan, Program Ve Proje Hizmetleri</t>
  </si>
  <si>
    <t>01.04-Araştırma Ve Geliştirme Hizmetleri</t>
  </si>
  <si>
    <t>01.05-Tanıtım Ve Eğitim Hizmetleri</t>
  </si>
  <si>
    <t>02-Proje Ve Faaliyet Destekleme Hizmetleri</t>
  </si>
  <si>
    <t>02.01-Proje Destekleme Hizmetleri</t>
  </si>
  <si>
    <t>02.01.03-Transferler (Cmdp-Güdümlü-Proje teklif çarısı)</t>
  </si>
  <si>
    <t>02.02-Faaliyet Destekleme Hizmetleri</t>
  </si>
  <si>
    <t>02.02.07-Transferler (FZD)</t>
  </si>
  <si>
    <t>02.03-Teknik Destekleme Hizmetleri</t>
  </si>
  <si>
    <t>02.03.03-Transferler (TD)</t>
  </si>
  <si>
    <t>2020 Gerçekleşme Toplamı
(Ocak-Aralık)</t>
  </si>
  <si>
    <t>2020 Gerçekleşme Toplamı 
(Ocak-Aralık)</t>
  </si>
  <si>
    <r>
      <rPr>
        <b/>
        <sz val="12"/>
        <color rgb="FF000000"/>
        <rFont val="Times New Roman"/>
        <family val="1"/>
        <charset val="162"/>
      </rPr>
      <t>*</t>
    </r>
    <r>
      <rPr>
        <sz val="10"/>
        <color rgb="FF000000"/>
        <rFont val="Times New Roman"/>
        <family val="1"/>
        <charset val="162"/>
      </rPr>
      <t xml:space="preserve"> Diğer Gelirler kapsamında 39.158.981,00 TL Faaliyet Geliri elde edilmiş olup bunun 8.658.981,00 TL 'si SOGEP Projesi Kapsamında 30.500.000,00 TL 'si CMDP kapsamında Sanayi ve Teknoloji Bakanlığı tarafından kurumumuza aktarılan şartlı bağışlardır.</t>
    </r>
  </si>
  <si>
    <t>Proje ve Faaliyet Destekleme Hizmetleri kapsamında toplamda 46.822.032,18 TL ödeme yapılmış olup bu tutarın  32.582.042,88 TL si giderleştirilmiştir.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</si>
</sst>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0"/>
      <name val="Times New Roman"/>
      <family val="1"/>
      <charset val="162"/>
    </font>
    <font>
      <b/>
      <sz val="11"/>
      <color rgb="FF000000"/>
      <name val="Times New Roman"/>
      <family val="1"/>
      <charset val="162"/>
    </font>
    <font>
      <b/>
      <sz val="11"/>
      <color theme="1"/>
      <name val="Times New Roman"/>
      <family val="1"/>
      <charset val="162"/>
    </font>
    <font>
      <b/>
      <sz val="10"/>
      <color rgb="FF000000"/>
      <name val="Times New Roman"/>
      <family val="1"/>
      <charset val="162"/>
    </font>
    <font>
      <b/>
      <sz val="10"/>
      <color theme="1"/>
      <name val="Times New Roman"/>
      <family val="1"/>
      <charset val="162"/>
    </font>
    <font>
      <sz val="10"/>
      <color rgb="FF000000"/>
      <name val="Times New Roman"/>
      <family val="1"/>
      <charset val="162"/>
    </font>
    <font>
      <sz val="10"/>
      <color theme="1"/>
      <name val="Times New Roman"/>
      <family val="1"/>
      <charset val="162"/>
    </font>
    <font>
      <sz val="10"/>
      <name val="Times New Roman"/>
      <family val="1"/>
      <charset val="162"/>
    </font>
    <font>
      <sz val="11"/>
      <color theme="1"/>
      <name val="Times New Roman"/>
      <family val="1"/>
      <charset val="162"/>
    </font>
    <font>
      <b/>
      <sz val="10"/>
      <color theme="1"/>
      <name val="Calibri"/>
      <family val="2"/>
      <charset val="162"/>
      <scheme val="minor"/>
    </font>
    <font>
      <sz val="9"/>
      <color rgb="FF000000"/>
      <name val="Times New Roman"/>
      <family val="1"/>
      <charset val="162"/>
    </font>
    <font>
      <sz val="9"/>
      <color theme="1"/>
      <name val="Times New Roman"/>
      <family val="1"/>
      <charset val="162"/>
    </font>
    <font>
      <sz val="9"/>
      <color theme="1"/>
      <name val="Calibri"/>
      <family val="2"/>
      <charset val="162"/>
      <scheme val="minor"/>
    </font>
    <font>
      <sz val="10"/>
      <color theme="1"/>
      <name val="Calibri"/>
      <family val="2"/>
      <charset val="162"/>
      <scheme val="minor"/>
    </font>
    <font>
      <b/>
      <sz val="12"/>
      <color rgb="FF000000"/>
      <name val="Times New Roman"/>
      <family val="1"/>
      <charset val="162"/>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4" fontId="0" fillId="0" borderId="0" xfId="0" applyNumberFormat="1"/>
    <xf numFmtId="10" fontId="5"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0" fontId="5" fillId="5" borderId="1" xfId="0" applyNumberFormat="1" applyFont="1" applyFill="1" applyBorder="1" applyAlignment="1">
      <alignment horizontal="center" vertical="center"/>
    </xf>
    <xf numFmtId="0" fontId="0" fillId="4" borderId="0" xfId="0" applyFill="1" applyBorder="1"/>
    <xf numFmtId="0" fontId="0" fillId="4" borderId="0" xfId="0" applyFill="1"/>
    <xf numFmtId="10" fontId="11" fillId="0" borderId="1" xfId="0" applyNumberFormat="1" applyFont="1" applyBorder="1" applyAlignment="1">
      <alignment horizontal="center" vertical="center"/>
    </xf>
    <xf numFmtId="0" fontId="1" fillId="4" borderId="0" xfId="0" applyFont="1" applyFill="1" applyBorder="1"/>
    <xf numFmtId="0" fontId="1" fillId="4" borderId="0" xfId="0" applyFont="1" applyFill="1"/>
    <xf numFmtId="0" fontId="1" fillId="0" borderId="0" xfId="0" applyFont="1"/>
    <xf numFmtId="4" fontId="3" fillId="2"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xf>
    <xf numFmtId="10" fontId="12" fillId="0" borderId="1" xfId="0" applyNumberFormat="1" applyFont="1" applyBorder="1" applyAlignment="1">
      <alignment horizontal="center" vertical="center"/>
    </xf>
    <xf numFmtId="10" fontId="15" fillId="0" borderId="1" xfId="0" applyNumberFormat="1" applyFont="1" applyBorder="1" applyAlignment="1">
      <alignment horizontal="center" vertical="center"/>
    </xf>
    <xf numFmtId="10" fontId="15" fillId="0" borderId="1" xfId="0" applyNumberFormat="1" applyFont="1" applyFill="1" applyBorder="1" applyAlignment="1">
      <alignment horizontal="center" vertical="center"/>
    </xf>
    <xf numFmtId="0" fontId="0" fillId="0" borderId="0" xfId="0" applyFill="1"/>
    <xf numFmtId="4" fontId="0" fillId="0" borderId="0" xfId="0" applyNumberFormat="1" applyFill="1"/>
    <xf numFmtId="10" fontId="16" fillId="0" borderId="1" xfId="0" applyNumberFormat="1" applyFont="1" applyFill="1" applyBorder="1" applyAlignment="1">
      <alignment horizontal="center" vertical="center"/>
    </xf>
    <xf numFmtId="0" fontId="16" fillId="0" borderId="0" xfId="0" applyFont="1"/>
    <xf numFmtId="0" fontId="15" fillId="0" borderId="0" xfId="0" applyFont="1"/>
    <xf numFmtId="0" fontId="9" fillId="0" borderId="0" xfId="0" applyFont="1"/>
    <xf numFmtId="4" fontId="0" fillId="0" borderId="0" xfId="0" applyNumberFormat="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4" fillId="3" borderId="1" xfId="0" applyFont="1" applyFill="1" applyBorder="1" applyAlignment="1">
      <alignment vertical="center"/>
    </xf>
    <xf numFmtId="4" fontId="4" fillId="3" borderId="1" xfId="0" applyNumberFormat="1" applyFont="1" applyFill="1" applyBorder="1" applyAlignment="1">
      <alignment horizontal="right" vertical="center"/>
    </xf>
    <xf numFmtId="0" fontId="6" fillId="0" borderId="1" xfId="0" applyFont="1" applyBorder="1" applyAlignment="1">
      <alignment vertical="center"/>
    </xf>
    <xf numFmtId="4" fontId="4"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4" fontId="6" fillId="0" borderId="1" xfId="0" applyNumberFormat="1" applyFont="1" applyBorder="1" applyAlignment="1">
      <alignment horizontal="right" vertical="center"/>
    </xf>
    <xf numFmtId="4" fontId="7" fillId="0" borderId="1" xfId="0" applyNumberFormat="1" applyFont="1" applyBorder="1" applyAlignment="1">
      <alignment horizontal="right" vertical="center"/>
    </xf>
    <xf numFmtId="0" fontId="4" fillId="3" borderId="1" xfId="0" applyFont="1" applyFill="1" applyBorder="1" applyAlignment="1">
      <alignment vertical="center" wrapText="1"/>
    </xf>
    <xf numFmtId="4" fontId="4" fillId="3" borderId="1" xfId="0" applyNumberFormat="1" applyFont="1" applyFill="1" applyBorder="1" applyAlignment="1">
      <alignment horizontal="right" vertical="center" wrapText="1"/>
    </xf>
    <xf numFmtId="0" fontId="6" fillId="3" borderId="1" xfId="0" applyFont="1" applyFill="1" applyBorder="1" applyAlignment="1">
      <alignment vertical="center"/>
    </xf>
    <xf numFmtId="4" fontId="5" fillId="3" borderId="1" xfId="0" applyNumberFormat="1" applyFont="1" applyFill="1" applyBorder="1" applyAlignment="1">
      <alignment horizontal="right" vertical="center"/>
    </xf>
    <xf numFmtId="0" fontId="8" fillId="0" borderId="1" xfId="0" applyFont="1" applyBorder="1" applyAlignment="1">
      <alignment vertical="center"/>
    </xf>
    <xf numFmtId="4" fontId="8" fillId="0" borderId="1" xfId="0" applyNumberFormat="1" applyFont="1" applyBorder="1" applyAlignment="1">
      <alignment horizontal="right" vertical="center"/>
    </xf>
    <xf numFmtId="4" fontId="9" fillId="4" borderId="1" xfId="0" applyNumberFormat="1" applyFont="1" applyFill="1" applyBorder="1" applyAlignment="1">
      <alignment horizontal="right" vertical="center"/>
    </xf>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4" fillId="5" borderId="1" xfId="0" applyFont="1" applyFill="1" applyBorder="1" applyAlignment="1">
      <alignment vertical="center"/>
    </xf>
    <xf numFmtId="4" fontId="4" fillId="5" borderId="1" xfId="0" applyNumberFormat="1" applyFont="1" applyFill="1" applyBorder="1" applyAlignment="1">
      <alignment horizontal="right" vertical="center"/>
    </xf>
    <xf numFmtId="0" fontId="8" fillId="3" borderId="1" xfId="0" applyFont="1" applyFill="1" applyBorder="1" applyAlignment="1">
      <alignment vertical="center"/>
    </xf>
    <xf numFmtId="4" fontId="9" fillId="3" borderId="1"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0" borderId="1" xfId="0" applyFont="1" applyBorder="1" applyAlignment="1">
      <alignment horizontal="left" vertical="center"/>
    </xf>
    <xf numFmtId="0" fontId="6" fillId="3" borderId="1" xfId="0" applyFont="1" applyFill="1" applyBorder="1" applyAlignment="1">
      <alignment horizontal="left" vertical="center"/>
    </xf>
    <xf numFmtId="4" fontId="6" fillId="3" borderId="1" xfId="0" applyNumberFormat="1" applyFont="1" applyFill="1" applyBorder="1" applyAlignment="1">
      <alignment horizontal="right" vertical="center"/>
    </xf>
    <xf numFmtId="0" fontId="13" fillId="0" borderId="1" xfId="0" applyFont="1" applyBorder="1" applyAlignment="1">
      <alignment horizontal="left" vertical="center"/>
    </xf>
    <xf numFmtId="4" fontId="13" fillId="4" borderId="1" xfId="0" applyNumberFormat="1" applyFont="1" applyFill="1" applyBorder="1" applyAlignment="1">
      <alignment horizontal="right" vertical="center"/>
    </xf>
    <xf numFmtId="4" fontId="14" fillId="0" borderId="1" xfId="0" applyNumberFormat="1" applyFont="1" applyBorder="1" applyAlignment="1">
      <alignment horizontal="right" vertical="center"/>
    </xf>
    <xf numFmtId="0" fontId="13" fillId="0" borderId="1" xfId="0" applyFont="1" applyFill="1" applyBorder="1" applyAlignment="1">
      <alignment horizontal="left" vertical="center"/>
    </xf>
    <xf numFmtId="4" fontId="13" fillId="0" borderId="1" xfId="0" applyNumberFormat="1" applyFont="1" applyFill="1" applyBorder="1" applyAlignment="1">
      <alignment horizontal="right" vertical="center"/>
    </xf>
    <xf numFmtId="4" fontId="14" fillId="4" borderId="1" xfId="0" applyNumberFormat="1" applyFont="1" applyFill="1" applyBorder="1" applyAlignment="1">
      <alignment horizontal="right" vertical="center"/>
    </xf>
    <xf numFmtId="0" fontId="8" fillId="0" borderId="1" xfId="0" applyFont="1" applyFill="1" applyBorder="1" applyAlignment="1">
      <alignment horizontal="left" vertical="center"/>
    </xf>
    <xf numFmtId="4" fontId="8"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4" fontId="6" fillId="5" borderId="1" xfId="0" applyNumberFormat="1" applyFont="1" applyFill="1" applyBorder="1" applyAlignment="1">
      <alignment horizontal="right" vertical="center"/>
    </xf>
    <xf numFmtId="4" fontId="7" fillId="3" borderId="1" xfId="0" applyNumberFormat="1" applyFont="1" applyFill="1" applyBorder="1" applyAlignment="1">
      <alignment horizontal="right" vertical="center"/>
    </xf>
    <xf numFmtId="0" fontId="4" fillId="3" borderId="1" xfId="0" applyFont="1" applyFill="1" applyBorder="1" applyAlignment="1">
      <alignment horizontal="left" vertical="center"/>
    </xf>
    <xf numFmtId="0" fontId="6" fillId="0" borderId="1" xfId="0" applyFont="1" applyBorder="1" applyAlignment="1">
      <alignment horizontal="left" vertical="center"/>
    </xf>
    <xf numFmtId="0" fontId="13" fillId="3" borderId="1" xfId="0" applyFont="1" applyFill="1" applyBorder="1" applyAlignment="1">
      <alignment horizontal="left" vertical="center"/>
    </xf>
    <xf numFmtId="4" fontId="13" fillId="3" borderId="1" xfId="0" applyNumberFormat="1" applyFont="1" applyFill="1" applyBorder="1" applyAlignment="1">
      <alignment horizontal="right" vertical="center"/>
    </xf>
    <xf numFmtId="4" fontId="14" fillId="3"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6" zoomScaleNormal="100" workbookViewId="0">
      <selection activeCell="A40" sqref="A40"/>
    </sheetView>
  </sheetViews>
  <sheetFormatPr defaultRowHeight="14.4" x14ac:dyDescent="0.3"/>
  <cols>
    <col min="1" max="1" width="48.33203125" customWidth="1"/>
    <col min="2" max="2" width="14.6640625" customWidth="1"/>
    <col min="3" max="3" width="14.6640625" style="1" customWidth="1"/>
    <col min="4" max="4" width="5.5546875" style="1" customWidth="1"/>
    <col min="5" max="5" width="9.109375" style="1" customWidth="1"/>
    <col min="6" max="6" width="12.6640625" style="1" customWidth="1"/>
    <col min="7" max="7" width="12" customWidth="1"/>
    <col min="8" max="8" width="12.5546875" bestFit="1" customWidth="1"/>
    <col min="9" max="9" width="13.33203125" bestFit="1" customWidth="1"/>
  </cols>
  <sheetData>
    <row r="1" spans="1:14" x14ac:dyDescent="0.3">
      <c r="C1" s="23"/>
      <c r="D1" s="23"/>
    </row>
    <row r="2" spans="1:14" ht="23.1" customHeight="1" x14ac:dyDescent="0.3">
      <c r="A2" s="24" t="s">
        <v>0</v>
      </c>
      <c r="B2" s="24"/>
      <c r="C2" s="25" t="s">
        <v>1</v>
      </c>
      <c r="D2" s="25"/>
      <c r="E2" s="26" t="s">
        <v>34</v>
      </c>
      <c r="F2" s="27"/>
      <c r="G2" s="26" t="s">
        <v>2</v>
      </c>
    </row>
    <row r="3" spans="1:14" ht="23.1" customHeight="1" x14ac:dyDescent="0.3">
      <c r="A3" s="24"/>
      <c r="B3" s="24"/>
      <c r="C3" s="25"/>
      <c r="D3" s="25"/>
      <c r="E3" s="27"/>
      <c r="F3" s="27"/>
      <c r="G3" s="27"/>
    </row>
    <row r="4" spans="1:14" ht="30" customHeight="1" x14ac:dyDescent="0.3">
      <c r="A4" s="28" t="s">
        <v>3</v>
      </c>
      <c r="B4" s="28"/>
      <c r="C4" s="29">
        <f>C5+C6+C10+C13</f>
        <v>165000000</v>
      </c>
      <c r="D4" s="29"/>
      <c r="E4" s="29">
        <f>E5+E6+E10+E13</f>
        <v>159798025.53</v>
      </c>
      <c r="F4" s="29"/>
      <c r="G4" s="2">
        <f>E4/C4</f>
        <v>0.96847288200000003</v>
      </c>
    </row>
    <row r="5" spans="1:14" ht="30" customHeight="1" x14ac:dyDescent="0.3">
      <c r="A5" s="30" t="s">
        <v>4</v>
      </c>
      <c r="B5" s="30"/>
      <c r="C5" s="33">
        <v>19000000</v>
      </c>
      <c r="D5" s="33"/>
      <c r="E5" s="34">
        <v>14464641.800000001</v>
      </c>
      <c r="F5" s="34"/>
      <c r="G5" s="3">
        <f t="shared" ref="G5:G15" si="0">E5/C5</f>
        <v>0.76129693684210531</v>
      </c>
    </row>
    <row r="6" spans="1:14" ht="30" customHeight="1" x14ac:dyDescent="0.3">
      <c r="A6" s="35" t="s">
        <v>5</v>
      </c>
      <c r="B6" s="35"/>
      <c r="C6" s="36">
        <f>C7+C8+C9</f>
        <v>10301580.869999999</v>
      </c>
      <c r="D6" s="36"/>
      <c r="E6" s="36">
        <f t="shared" ref="E6" si="1">E7+E8+E9</f>
        <v>3567525.8</v>
      </c>
      <c r="F6" s="36"/>
      <c r="G6" s="2">
        <f t="shared" si="0"/>
        <v>0.34630857584094277</v>
      </c>
    </row>
    <row r="7" spans="1:14" ht="30" customHeight="1" x14ac:dyDescent="0.3">
      <c r="A7" s="30" t="s">
        <v>6</v>
      </c>
      <c r="B7" s="30"/>
      <c r="C7" s="31">
        <v>2155669.36</v>
      </c>
      <c r="D7" s="31"/>
      <c r="E7" s="32">
        <v>2155669.36</v>
      </c>
      <c r="F7" s="32"/>
      <c r="G7" s="2">
        <f t="shared" si="0"/>
        <v>1</v>
      </c>
    </row>
    <row r="8" spans="1:14" ht="30" customHeight="1" x14ac:dyDescent="0.3">
      <c r="A8" s="37" t="s">
        <v>7</v>
      </c>
      <c r="B8" s="37"/>
      <c r="C8" s="29">
        <v>7998135.8200000003</v>
      </c>
      <c r="D8" s="29"/>
      <c r="E8" s="38">
        <v>1284280.27</v>
      </c>
      <c r="F8" s="38"/>
      <c r="G8" s="2">
        <f t="shared" si="0"/>
        <v>0.16057245074390347</v>
      </c>
    </row>
    <row r="9" spans="1:14" ht="30" customHeight="1" x14ac:dyDescent="0.3">
      <c r="A9" s="30" t="s">
        <v>8</v>
      </c>
      <c r="B9" s="30"/>
      <c r="C9" s="31">
        <v>147775.69</v>
      </c>
      <c r="D9" s="31"/>
      <c r="E9" s="32">
        <v>127576.17</v>
      </c>
      <c r="F9" s="32"/>
      <c r="G9" s="2">
        <f t="shared" si="0"/>
        <v>0.86330958765951282</v>
      </c>
    </row>
    <row r="10" spans="1:14" ht="30" customHeight="1" x14ac:dyDescent="0.3">
      <c r="A10" s="37" t="s">
        <v>9</v>
      </c>
      <c r="B10" s="37"/>
      <c r="C10" s="29">
        <f>C11+C12</f>
        <v>10005000</v>
      </c>
      <c r="D10" s="29"/>
      <c r="E10" s="29">
        <f>E11+E12</f>
        <v>43077018.43</v>
      </c>
      <c r="F10" s="29"/>
      <c r="G10" s="2">
        <f t="shared" si="0"/>
        <v>4.3055490684657673</v>
      </c>
    </row>
    <row r="11" spans="1:14" ht="30" customHeight="1" x14ac:dyDescent="0.3">
      <c r="A11" s="39" t="s">
        <v>10</v>
      </c>
      <c r="B11" s="39"/>
      <c r="C11" s="40">
        <v>10000000</v>
      </c>
      <c r="D11" s="40"/>
      <c r="E11" s="41">
        <v>3917780.17</v>
      </c>
      <c r="F11" s="41"/>
      <c r="G11" s="4">
        <f t="shared" si="0"/>
        <v>0.39177801699999998</v>
      </c>
    </row>
    <row r="12" spans="1:14" ht="30" customHeight="1" x14ac:dyDescent="0.3">
      <c r="A12" s="42" t="s">
        <v>11</v>
      </c>
      <c r="B12" s="42"/>
      <c r="C12" s="43">
        <v>5000</v>
      </c>
      <c r="D12" s="43"/>
      <c r="E12" s="44">
        <f>257.26+39158981</f>
        <v>39159238.259999998</v>
      </c>
      <c r="F12" s="44"/>
      <c r="G12" s="4">
        <f t="shared" si="0"/>
        <v>7831.8476519999995</v>
      </c>
    </row>
    <row r="13" spans="1:14" ht="30" customHeight="1" x14ac:dyDescent="0.3">
      <c r="A13" s="45" t="s">
        <v>12</v>
      </c>
      <c r="B13" s="45"/>
      <c r="C13" s="46">
        <f>C14+C15+C16</f>
        <v>125693419.13000001</v>
      </c>
      <c r="D13" s="46"/>
      <c r="E13" s="46">
        <f t="shared" ref="E13" si="2">E14+E15+E16</f>
        <v>98688839.5</v>
      </c>
      <c r="F13" s="46"/>
      <c r="G13" s="5">
        <f t="shared" si="0"/>
        <v>0.78515518300866505</v>
      </c>
      <c r="H13" s="6"/>
      <c r="I13" s="7"/>
    </row>
    <row r="14" spans="1:14" ht="30" customHeight="1" x14ac:dyDescent="0.3">
      <c r="A14" s="47" t="s">
        <v>13</v>
      </c>
      <c r="B14" s="47"/>
      <c r="C14" s="48">
        <v>105232701.01000001</v>
      </c>
      <c r="D14" s="48"/>
      <c r="E14" s="48">
        <v>97368298.530000001</v>
      </c>
      <c r="F14" s="48"/>
      <c r="G14" s="8">
        <f t="shared" si="0"/>
        <v>0.92526655303418781</v>
      </c>
      <c r="H14" s="6"/>
      <c r="I14" s="7"/>
    </row>
    <row r="15" spans="1:14" ht="30" customHeight="1" x14ac:dyDescent="0.3">
      <c r="A15" s="39" t="s">
        <v>14</v>
      </c>
      <c r="B15" s="39"/>
      <c r="C15" s="40">
        <v>20460718.120000001</v>
      </c>
      <c r="D15" s="40"/>
      <c r="E15" s="40">
        <v>1320540.97</v>
      </c>
      <c r="F15" s="40"/>
      <c r="G15" s="8">
        <f t="shared" si="0"/>
        <v>6.4540304121055936E-2</v>
      </c>
      <c r="H15" s="6"/>
      <c r="I15" s="7"/>
    </row>
    <row r="16" spans="1:14" ht="30" customHeight="1" x14ac:dyDescent="0.3">
      <c r="A16" s="28" t="s">
        <v>15</v>
      </c>
      <c r="B16" s="28"/>
      <c r="C16" s="29">
        <v>0</v>
      </c>
      <c r="D16" s="29"/>
      <c r="E16" s="38">
        <v>0</v>
      </c>
      <c r="F16" s="38"/>
      <c r="G16" s="2">
        <v>0</v>
      </c>
      <c r="H16" s="9"/>
      <c r="I16" s="10"/>
      <c r="J16" s="11"/>
      <c r="K16" s="11"/>
      <c r="L16" s="11"/>
      <c r="M16" s="11"/>
      <c r="N16" s="11"/>
    </row>
    <row r="17" spans="1:14" ht="30" customHeight="1" x14ac:dyDescent="0.3">
      <c r="A17" s="49" t="s">
        <v>36</v>
      </c>
      <c r="B17" s="49"/>
      <c r="C17" s="49"/>
      <c r="D17" s="49"/>
      <c r="E17" s="49"/>
      <c r="F17" s="49"/>
      <c r="G17" s="49"/>
      <c r="H17" s="11"/>
      <c r="I17" s="11"/>
      <c r="J17" s="11"/>
      <c r="K17" s="11"/>
      <c r="L17" s="11"/>
      <c r="M17" s="11"/>
      <c r="N17" s="11"/>
    </row>
    <row r="18" spans="1:14" ht="45.9" customHeight="1" x14ac:dyDescent="0.3">
      <c r="A18" s="25" t="s">
        <v>0</v>
      </c>
      <c r="B18" s="25"/>
      <c r="C18" s="25" t="s">
        <v>16</v>
      </c>
      <c r="D18" s="25"/>
      <c r="E18" s="26" t="s">
        <v>35</v>
      </c>
      <c r="F18" s="26"/>
      <c r="G18" s="12" t="s">
        <v>2</v>
      </c>
    </row>
    <row r="19" spans="1:14" ht="30" customHeight="1" x14ac:dyDescent="0.3">
      <c r="A19" s="50" t="s">
        <v>17</v>
      </c>
      <c r="B19" s="51"/>
      <c r="C19" s="29">
        <f>C20+C29</f>
        <v>165000000</v>
      </c>
      <c r="D19" s="29"/>
      <c r="E19" s="29">
        <f>E20+E29</f>
        <v>45854625.039999999</v>
      </c>
      <c r="F19" s="29"/>
      <c r="G19" s="13">
        <f>E19/C19</f>
        <v>0.27790681842424242</v>
      </c>
    </row>
    <row r="20" spans="1:14" ht="30" customHeight="1" x14ac:dyDescent="0.3">
      <c r="A20" s="52" t="s">
        <v>18</v>
      </c>
      <c r="B20" s="52"/>
      <c r="C20" s="31">
        <f>C21+C25+C26+C27+C28</f>
        <v>34321787.210000001</v>
      </c>
      <c r="D20" s="31"/>
      <c r="E20" s="31">
        <f>E21+E25+E26+E27+E28</f>
        <v>13272582.159999998</v>
      </c>
      <c r="F20" s="31"/>
      <c r="G20" s="13">
        <f t="shared" ref="G20:G35" si="3">E20/C20</f>
        <v>0.38671011153326235</v>
      </c>
    </row>
    <row r="21" spans="1:14" ht="30" customHeight="1" x14ac:dyDescent="0.3">
      <c r="A21" s="53" t="s">
        <v>19</v>
      </c>
      <c r="B21" s="53"/>
      <c r="C21" s="54">
        <f>C22+C23+C24</f>
        <v>27844045.27</v>
      </c>
      <c r="D21" s="54"/>
      <c r="E21" s="54">
        <f>E22+E23+E24</f>
        <v>12419391.27</v>
      </c>
      <c r="F21" s="54"/>
      <c r="G21" s="14">
        <f t="shared" si="3"/>
        <v>0.44603401372073692</v>
      </c>
    </row>
    <row r="22" spans="1:14" ht="30" customHeight="1" x14ac:dyDescent="0.3">
      <c r="A22" s="55" t="s">
        <v>20</v>
      </c>
      <c r="B22" s="55"/>
      <c r="C22" s="56">
        <f>11610856.29+2014432.23</f>
        <v>13625288.52</v>
      </c>
      <c r="D22" s="56"/>
      <c r="E22" s="57">
        <f>8962907.93+1859610.83</f>
        <v>10822518.76</v>
      </c>
      <c r="F22" s="57"/>
      <c r="G22" s="15">
        <f t="shared" si="3"/>
        <v>0.79429648363879202</v>
      </c>
    </row>
    <row r="23" spans="1:14" s="17" customFormat="1" ht="30" customHeight="1" x14ac:dyDescent="0.3">
      <c r="A23" s="58" t="s">
        <v>21</v>
      </c>
      <c r="B23" s="58"/>
      <c r="C23" s="59">
        <v>12382258.060000001</v>
      </c>
      <c r="D23" s="59"/>
      <c r="E23" s="60">
        <v>1596872.51</v>
      </c>
      <c r="F23" s="60"/>
      <c r="G23" s="16">
        <f t="shared" si="3"/>
        <v>0.1289645638349747</v>
      </c>
      <c r="I23" s="18"/>
    </row>
    <row r="24" spans="1:14" s="17" customFormat="1" ht="30" customHeight="1" x14ac:dyDescent="0.3">
      <c r="A24" s="61" t="s">
        <v>22</v>
      </c>
      <c r="B24" s="61"/>
      <c r="C24" s="62">
        <v>1836498.69</v>
      </c>
      <c r="D24" s="62"/>
      <c r="E24" s="63">
        <v>0</v>
      </c>
      <c r="F24" s="63"/>
      <c r="G24" s="19">
        <f t="shared" si="3"/>
        <v>0</v>
      </c>
    </row>
    <row r="25" spans="1:14" ht="30" customHeight="1" x14ac:dyDescent="0.3">
      <c r="A25" s="53" t="s">
        <v>23</v>
      </c>
      <c r="B25" s="53"/>
      <c r="C25" s="64">
        <v>50000</v>
      </c>
      <c r="D25" s="64"/>
      <c r="E25" s="65">
        <v>6015.27</v>
      </c>
      <c r="F25" s="65"/>
      <c r="G25" s="14">
        <f t="shared" si="3"/>
        <v>0.12030540000000001</v>
      </c>
    </row>
    <row r="26" spans="1:14" ht="30" customHeight="1" x14ac:dyDescent="0.3">
      <c r="A26" s="53" t="s">
        <v>24</v>
      </c>
      <c r="B26" s="53"/>
      <c r="C26" s="64">
        <f>1942763.16-800000</f>
        <v>1142763.1599999999</v>
      </c>
      <c r="D26" s="64"/>
      <c r="E26" s="65">
        <v>337095.04</v>
      </c>
      <c r="F26" s="65"/>
      <c r="G26" s="14">
        <f t="shared" si="3"/>
        <v>0.29498241787913432</v>
      </c>
      <c r="H26" s="1"/>
    </row>
    <row r="27" spans="1:14" ht="30" customHeight="1" x14ac:dyDescent="0.3">
      <c r="A27" s="53" t="s">
        <v>25</v>
      </c>
      <c r="B27" s="53"/>
      <c r="C27" s="64">
        <v>2255000</v>
      </c>
      <c r="D27" s="64"/>
      <c r="E27" s="65">
        <v>188852.62</v>
      </c>
      <c r="F27" s="65"/>
      <c r="G27" s="14">
        <f t="shared" si="3"/>
        <v>8.3748390243902432E-2</v>
      </c>
    </row>
    <row r="28" spans="1:14" ht="30" customHeight="1" x14ac:dyDescent="0.3">
      <c r="A28" s="53" t="s">
        <v>26</v>
      </c>
      <c r="B28" s="53"/>
      <c r="C28" s="64">
        <v>3029978.78</v>
      </c>
      <c r="D28" s="64"/>
      <c r="E28" s="65">
        <v>321227.96000000002</v>
      </c>
      <c r="F28" s="65"/>
      <c r="G28" s="14">
        <f t="shared" si="3"/>
        <v>0.10601657084872392</v>
      </c>
    </row>
    <row r="29" spans="1:14" ht="30" customHeight="1" x14ac:dyDescent="0.3">
      <c r="A29" s="66" t="s">
        <v>27</v>
      </c>
      <c r="B29" s="66"/>
      <c r="C29" s="29">
        <f>C30+C32+C34</f>
        <v>130678212.78999999</v>
      </c>
      <c r="D29" s="29"/>
      <c r="E29" s="29">
        <f>E30+E32+E34</f>
        <v>32582042.879999999</v>
      </c>
      <c r="F29" s="29"/>
      <c r="G29" s="13">
        <f t="shared" si="3"/>
        <v>0.24933033735592461</v>
      </c>
    </row>
    <row r="30" spans="1:14" ht="30" customHeight="1" x14ac:dyDescent="0.3">
      <c r="A30" s="67" t="s">
        <v>28</v>
      </c>
      <c r="B30" s="67"/>
      <c r="C30" s="33">
        <f>C31</f>
        <v>127367091.69</v>
      </c>
      <c r="D30" s="33"/>
      <c r="E30" s="33">
        <f>E31</f>
        <v>31106387.530000001</v>
      </c>
      <c r="F30" s="33"/>
      <c r="G30" s="14">
        <f t="shared" si="3"/>
        <v>0.24422625277265606</v>
      </c>
    </row>
    <row r="31" spans="1:14" ht="30" customHeight="1" x14ac:dyDescent="0.3">
      <c r="A31" s="68" t="s">
        <v>29</v>
      </c>
      <c r="B31" s="68"/>
      <c r="C31" s="69">
        <v>127367091.69</v>
      </c>
      <c r="D31" s="69"/>
      <c r="E31" s="70">
        <v>31106387.530000001</v>
      </c>
      <c r="F31" s="70"/>
      <c r="G31" s="15">
        <f t="shared" si="3"/>
        <v>0.24422625277265606</v>
      </c>
    </row>
    <row r="32" spans="1:14" ht="30" customHeight="1" x14ac:dyDescent="0.3">
      <c r="A32" s="67" t="s">
        <v>30</v>
      </c>
      <c r="B32" s="67"/>
      <c r="C32" s="33">
        <f>C33</f>
        <v>2511121.1</v>
      </c>
      <c r="D32" s="33"/>
      <c r="E32" s="33">
        <f>E33</f>
        <v>1190227.24</v>
      </c>
      <c r="F32" s="33"/>
      <c r="G32" s="14">
        <f t="shared" si="3"/>
        <v>0.47398241367172611</v>
      </c>
      <c r="H32" s="1"/>
    </row>
    <row r="33" spans="1:7" ht="30" customHeight="1" x14ac:dyDescent="0.3">
      <c r="A33" s="68" t="s">
        <v>31</v>
      </c>
      <c r="B33" s="68"/>
      <c r="C33" s="69">
        <v>2511121.1</v>
      </c>
      <c r="D33" s="69"/>
      <c r="E33" s="70">
        <v>1190227.24</v>
      </c>
      <c r="F33" s="70"/>
      <c r="G33" s="15">
        <f t="shared" si="3"/>
        <v>0.47398241367172611</v>
      </c>
    </row>
    <row r="34" spans="1:7" s="20" customFormat="1" ht="28.5" customHeight="1" x14ac:dyDescent="0.3">
      <c r="A34" s="67" t="s">
        <v>32</v>
      </c>
      <c r="B34" s="67"/>
      <c r="C34" s="33">
        <f>C35</f>
        <v>800000</v>
      </c>
      <c r="D34" s="33"/>
      <c r="E34" s="33">
        <f>E35</f>
        <v>285428.11</v>
      </c>
      <c r="F34" s="33"/>
      <c r="G34" s="14">
        <f t="shared" si="3"/>
        <v>0.35678513749999996</v>
      </c>
    </row>
    <row r="35" spans="1:7" s="21" customFormat="1" ht="27" customHeight="1" x14ac:dyDescent="0.25">
      <c r="A35" s="68" t="s">
        <v>33</v>
      </c>
      <c r="B35" s="68"/>
      <c r="C35" s="69">
        <v>800000</v>
      </c>
      <c r="D35" s="69"/>
      <c r="E35" s="70">
        <v>285428.11</v>
      </c>
      <c r="F35" s="70"/>
      <c r="G35" s="15">
        <f t="shared" si="3"/>
        <v>0.35678513749999996</v>
      </c>
    </row>
    <row r="36" spans="1:7" ht="21.6" customHeight="1" x14ac:dyDescent="0.3">
      <c r="A36" s="22" t="s">
        <v>37</v>
      </c>
    </row>
  </sheetData>
  <mergeCells count="99">
    <mergeCell ref="A35:B35"/>
    <mergeCell ref="C35:D35"/>
    <mergeCell ref="E35:F35"/>
    <mergeCell ref="A33:B33"/>
    <mergeCell ref="C33:D33"/>
    <mergeCell ref="E33:F33"/>
    <mergeCell ref="A34:B34"/>
    <mergeCell ref="C34:D34"/>
    <mergeCell ref="E34:F34"/>
    <mergeCell ref="A31:B31"/>
    <mergeCell ref="C31:D31"/>
    <mergeCell ref="E31:F31"/>
    <mergeCell ref="A32:B32"/>
    <mergeCell ref="C32:D32"/>
    <mergeCell ref="E32:F32"/>
    <mergeCell ref="A29:B29"/>
    <mergeCell ref="C29:D29"/>
    <mergeCell ref="E29:F29"/>
    <mergeCell ref="A30:B30"/>
    <mergeCell ref="C30:D30"/>
    <mergeCell ref="E30:F30"/>
    <mergeCell ref="A27:B27"/>
    <mergeCell ref="C27:D27"/>
    <mergeCell ref="E27:F27"/>
    <mergeCell ref="A28:B28"/>
    <mergeCell ref="C28:D28"/>
    <mergeCell ref="E28:F28"/>
    <mergeCell ref="A25:B25"/>
    <mergeCell ref="C25:D25"/>
    <mergeCell ref="E25:F25"/>
    <mergeCell ref="A26:B26"/>
    <mergeCell ref="C26:D26"/>
    <mergeCell ref="E26:F26"/>
    <mergeCell ref="A23:B23"/>
    <mergeCell ref="C23:D23"/>
    <mergeCell ref="E23:F23"/>
    <mergeCell ref="A24:B24"/>
    <mergeCell ref="C24:D24"/>
    <mergeCell ref="E24:F24"/>
    <mergeCell ref="A21:B21"/>
    <mergeCell ref="C21:D21"/>
    <mergeCell ref="E21:F21"/>
    <mergeCell ref="A22:B22"/>
    <mergeCell ref="C22:D22"/>
    <mergeCell ref="E22:F22"/>
    <mergeCell ref="A19:B19"/>
    <mergeCell ref="C19:D19"/>
    <mergeCell ref="E19:F19"/>
    <mergeCell ref="A20:B20"/>
    <mergeCell ref="C20:D20"/>
    <mergeCell ref="E20:F20"/>
    <mergeCell ref="A16:B16"/>
    <mergeCell ref="C16:D16"/>
    <mergeCell ref="E16:F16"/>
    <mergeCell ref="A17:G17"/>
    <mergeCell ref="A18:B18"/>
    <mergeCell ref="C18:D18"/>
    <mergeCell ref="E18:F18"/>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8:B8"/>
    <mergeCell ref="C8:D8"/>
    <mergeCell ref="E8:F8"/>
    <mergeCell ref="A9:B9"/>
    <mergeCell ref="C9:D9"/>
    <mergeCell ref="E9:F9"/>
    <mergeCell ref="A4:B4"/>
    <mergeCell ref="C4:D4"/>
    <mergeCell ref="E4:F4"/>
    <mergeCell ref="A7:B7"/>
    <mergeCell ref="C7:D7"/>
    <mergeCell ref="E7:F7"/>
    <mergeCell ref="A5:B5"/>
    <mergeCell ref="C5:D5"/>
    <mergeCell ref="E5:F5"/>
    <mergeCell ref="A6:B6"/>
    <mergeCell ref="C6:D6"/>
    <mergeCell ref="E6:F6"/>
    <mergeCell ref="C1:D1"/>
    <mergeCell ref="A2:B3"/>
    <mergeCell ref="C2:D3"/>
    <mergeCell ref="E2:F3"/>
    <mergeCell ref="G2:G3"/>
  </mergeCells>
  <pageMargins left="0.7" right="0.7" top="0.75" bottom="0.75" header="0.3" footer="0.3"/>
  <pageSetup paperSize="9" scale="70"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Sema TAY</dc:creator>
  <cp:lastModifiedBy>Sema TAY</cp:lastModifiedBy>
  <cp:lastPrinted>2020-07-01T06:49:31Z</cp:lastPrinted>
  <dcterms:created xsi:type="dcterms:W3CDTF">2020-07-01T06:48:39Z</dcterms:created>
  <dcterms:modified xsi:type="dcterms:W3CDTF">2021-01-18T08:07:17Z</dcterms:modified>
</cp:coreProperties>
</file>